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1" l="1"/>
  <c r="E72" i="1"/>
  <c r="I56" i="1" l="1"/>
  <c r="G56" i="1"/>
  <c r="F70" i="1" l="1"/>
  <c r="E70" i="1"/>
  <c r="D70" i="1"/>
  <c r="C47" i="1"/>
  <c r="E47" i="1" s="1"/>
  <c r="E57" i="1" l="1"/>
  <c r="G55" i="1"/>
  <c r="E64" i="1" s="1"/>
  <c r="C70" i="1" l="1"/>
  <c r="B70" i="1"/>
  <c r="C62" i="1" l="1"/>
  <c r="H62" i="1"/>
  <c r="I62" i="1"/>
  <c r="J62" i="1"/>
  <c r="K62" i="1"/>
  <c r="L62" i="1"/>
  <c r="M62" i="1"/>
  <c r="E36" i="1" l="1"/>
  <c r="B66" i="1" s="1"/>
  <c r="G57" i="1" l="1"/>
  <c r="G64" i="1"/>
  <c r="G62" i="1" l="1"/>
  <c r="F62" i="1"/>
  <c r="D62" i="1"/>
  <c r="E62" i="1"/>
  <c r="E45" i="1" l="1"/>
  <c r="E46" i="1"/>
  <c r="N63" i="1" l="1"/>
  <c r="N64" i="1"/>
  <c r="N66" i="1" l="1"/>
  <c r="B62" i="1" l="1"/>
  <c r="N62" i="1" s="1"/>
  <c r="N69" i="1"/>
  <c r="N70" i="1"/>
  <c r="N71" i="1"/>
  <c r="M65" i="1"/>
  <c r="C65" i="1"/>
  <c r="C73" i="1" s="1"/>
  <c r="D65" i="1"/>
  <c r="D73" i="1" s="1"/>
  <c r="E65" i="1"/>
  <c r="E73" i="1" s="1"/>
  <c r="F65" i="1"/>
  <c r="F73" i="1" s="1"/>
  <c r="G65" i="1"/>
  <c r="G73" i="1" s="1"/>
  <c r="H65" i="1"/>
  <c r="H73" i="1" s="1"/>
  <c r="I65" i="1"/>
  <c r="I73" i="1" s="1"/>
  <c r="J65" i="1"/>
  <c r="J73" i="1" s="1"/>
  <c r="K65" i="1"/>
  <c r="K73" i="1" s="1"/>
  <c r="E38" i="1" l="1"/>
  <c r="E37" i="1" l="1"/>
  <c r="B67" i="1" s="1"/>
  <c r="N67" i="1" s="1"/>
  <c r="E44" i="1"/>
  <c r="E43" i="1" s="1"/>
  <c r="I55" i="1" l="1"/>
  <c r="B68" i="1"/>
  <c r="N68" i="1" l="1"/>
  <c r="E48" i="1"/>
  <c r="B65" i="1" l="1"/>
  <c r="B73" i="1" s="1"/>
  <c r="L65" i="1" l="1"/>
  <c r="L73" i="1" s="1"/>
  <c r="N72" i="1"/>
  <c r="N65" i="1" l="1"/>
  <c r="N73" i="1" s="1"/>
  <c r="K57" i="1" l="1"/>
</calcChain>
</file>

<file path=xl/sharedStrings.xml><?xml version="1.0" encoding="utf-8"?>
<sst xmlns="http://schemas.openxmlformats.org/spreadsheetml/2006/main" count="96" uniqueCount="93">
  <si>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</si>
  <si>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</si>
  <si>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</si>
  <si>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</si>
  <si>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</si>
  <si>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</si>
  <si>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</si>
  <si>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</si>
  <si>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</si>
  <si>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</si>
  <si>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</si>
  <si>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</si>
  <si>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</si>
  <si>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</si>
  <si>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</si>
  <si>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</si>
  <si>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</si>
  <si>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</si>
  <si>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</si>
  <si>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</si>
  <si>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</si>
  <si>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</si>
  <si>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</si>
  <si>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</si>
  <si>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</si>
  <si>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</si>
  <si>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</si>
  <si>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</si>
  <si>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</si>
  <si>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</si>
  <si>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</si>
  <si>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</si>
  <si>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</si>
  <si>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</si>
  <si>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</si>
  <si>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</si>
  <si>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</si>
  <si>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</si>
  <si>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</si>
  <si>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</si>
  <si>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</si>
  <si>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</si>
  <si>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</si>
  <si>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</si>
  <si>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</si>
  <si>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</si>
  <si>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</si>
  <si>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</si>
  <si>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</si>
  <si>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</si>
  <si>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</si>
  <si>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</si>
  <si>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</si>
  <si>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</si>
  <si>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</si>
  <si>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</si>
  <si>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</si>
  <si>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</si>
  <si>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</si>
  <si>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</si>
  <si>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</si>
  <si>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</si>
  <si>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</si>
  <si>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</si>
  <si>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</si>
  <si>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</si>
  <si>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</si>
  <si>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</si>
  <si>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</si>
  <si>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</si>
  <si>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</si>
  <si>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</si>
  <si>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</si>
  <si>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</si>
  <si>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</si>
  <si>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</si>
  <si>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</si>
  <si>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 xml:space="preserve">Количество в год </t>
  </si>
  <si>
    <t>аренда</t>
  </si>
  <si>
    <t xml:space="preserve">Реклама товара (работ, услуг): </t>
  </si>
  <si>
    <t>Аренда (не более 15%), га</t>
  </si>
  <si>
    <t>октябрь</t>
  </si>
  <si>
    <t>Имеющееся оборудование/имущество для бизнеса:</t>
  </si>
  <si>
    <t>Грубые корма (сено,солома)</t>
  </si>
  <si>
    <t>Название проекта  «Разведение КРС молочного  направления»</t>
  </si>
  <si>
    <t>Вид деятельности по ОКВЭД - 01.42.21 Производство сырого коровьего молока</t>
  </si>
  <si>
    <t>Поголовье КРС (корова)</t>
  </si>
  <si>
    <t>описание производимого товара(работ,услуг)производство коровьего молока,молочной продукции</t>
  </si>
  <si>
    <t>Ветеринарное обслуживание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</si>
  <si>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200 000 руб. инвестиций</t>
    </r>
    <r>
      <rPr>
        <sz val="13"/>
        <color theme="1"/>
        <rFont val="Times New Roman"/>
        <family val="1"/>
        <charset val="204"/>
      </rPr>
      <t>)</t>
    </r>
  </si>
  <si>
    <t>Молочная продукция (творог), кг</t>
  </si>
  <si>
    <t>Молоко сырое, л</t>
  </si>
  <si>
    <t>Налоги (4%)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</si>
</sst>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0" fillId="0" borderId="0" xfId="0" applyNumberFormat="1"/>
    <xf numFmtId="3" fontId="20" fillId="0" borderId="1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3"/>
  <sheetViews>
    <sheetView tabSelected="1" view="pageLayout" zoomScale="85" zoomScaleNormal="91" zoomScalePageLayoutView="85" workbookViewId="0">
      <selection activeCell="M76" sqref="M76"/>
    </sheetView>
  </sheetViews>
  <sheetFormatPr defaultRowHeight="15" x14ac:dyDescent="0.25"/>
  <cols>
    <col min="1" max="1" width="28.85546875" customWidth="1"/>
    <col min="2" max="2" width="10.42578125" customWidth="1"/>
    <col min="3" max="4" width="8.42578125" customWidth="1"/>
    <col min="5" max="5" width="9" customWidth="1"/>
    <col min="6" max="6" width="10" customWidth="1"/>
    <col min="7" max="7" width="9.5703125" customWidth="1"/>
    <col min="8" max="10" width="6.42578125" customWidth="1"/>
    <col min="11" max="11" width="6.5703125" customWidth="1"/>
    <col min="12" max="12" width="7.28515625" customWidth="1"/>
    <col min="13" max="13" width="6.28515625" customWidth="1"/>
    <col min="14" max="14" width="11.28515625" customWidth="1"/>
  </cols>
  <sheetData>
    <row r="2" spans="1:13" ht="18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8.75" x14ac:dyDescent="0.25">
      <c r="A3" s="1"/>
    </row>
    <row r="4" spans="1:13" ht="18.75" x14ac:dyDescent="0.25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3" ht="16.5" x14ac:dyDescent="0.25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6.5" x14ac:dyDescent="0.25">
      <c r="A6" s="61" t="s">
        <v>41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6.5" x14ac:dyDescent="0.25">
      <c r="A7" s="61" t="s">
        <v>42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6.5" x14ac:dyDescent="0.25">
      <c r="A8" s="62" t="s">
        <v>43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6.5" x14ac:dyDescent="0.25">
      <c r="A9" s="62" t="s">
        <v>44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8.75" customHeight="1" x14ac:dyDescent="0.25">
      <c r="A10" s="63" t="s">
        <v>45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6.5" x14ac:dyDescent="0.25">
      <c r="A11" s="61" t="s">
        <v>46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6.5" x14ac:dyDescent="0.25">
      <c r="A12" s="61" t="s">
        <v>47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6.5" x14ac:dyDescent="0.25">
      <c r="A13" s="61" t="s">
        <v>48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8.75" x14ac:dyDescent="0.25">
      <c r="A14" s="72" t="s">
        <v>24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6.5" x14ac:dyDescent="0.25">
      <c r="A15" s="63" t="s">
        <v>84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6.5" x14ac:dyDescent="0.25">
      <c r="A16" s="90" t="s">
        <v>85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6.5" x14ac:dyDescent="0.25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6.5" x14ac:dyDescent="0.25">
      <c r="A18" s="88" t="s">
        <v>49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5" customHeight="1" x14ac:dyDescent="0.25">
      <c r="A19" s="61" t="s">
        <v>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6.5" x14ac:dyDescent="0.25">
      <c r="A20" s="94" t="s">
        <v>87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6.5" x14ac:dyDescent="0.25">
      <c r="A21" s="61" t="s">
        <v>82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8.75" x14ac:dyDescent="0.25">
      <c r="A22" s="93" t="s">
        <v>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92" t="s">
        <v>7</v>
      </c>
      <c r="E24" s="92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91" t="s">
        <v>50</v>
      </c>
      <c r="E25" s="91"/>
      <c r="F25" s="2"/>
      <c r="G25" s="2"/>
      <c r="H25" s="2"/>
      <c r="I25" s="2"/>
      <c r="J25" s="2"/>
      <c r="K25" s="2"/>
      <c r="L25" s="2"/>
    </row>
    <row r="26" spans="1:13" ht="16.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16.5" x14ac:dyDescent="0.25">
      <c r="A27" s="65" t="s">
        <v>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3" ht="18.75" x14ac:dyDescent="0.25">
      <c r="A28" s="80" t="s">
        <v>25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3" ht="16.5" x14ac:dyDescent="0.25">
      <c r="A29" s="61" t="s">
        <v>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29.25" customHeight="1" x14ac:dyDescent="0.25">
      <c r="A30" s="89" t="s">
        <v>76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6.5" x14ac:dyDescent="0.25">
      <c r="A31" s="61" t="s">
        <v>79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6.5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8.75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16.5" x14ac:dyDescent="0.25">
      <c r="A34" s="64" t="s">
        <v>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3" ht="33" x14ac:dyDescent="0.25">
      <c r="A35" s="73" t="s">
        <v>10</v>
      </c>
      <c r="B35" s="74"/>
      <c r="C35" s="7" t="s">
        <v>11</v>
      </c>
      <c r="D35" s="7" t="s">
        <v>12</v>
      </c>
      <c r="E35" s="79" t="s">
        <v>13</v>
      </c>
      <c r="F35" s="79"/>
      <c r="G35" s="79"/>
      <c r="H35" s="67" t="s">
        <v>14</v>
      </c>
      <c r="I35" s="67"/>
      <c r="J35" s="67"/>
      <c r="K35" s="67"/>
      <c r="L35" s="67"/>
    </row>
    <row r="36" spans="1:13" ht="17.25" x14ac:dyDescent="0.25">
      <c r="A36" s="43" t="s">
        <v>80</v>
      </c>
      <c r="B36" s="44"/>
      <c r="C36" s="8">
        <v>0</v>
      </c>
      <c r="D36" s="27">
        <v>0</v>
      </c>
      <c r="E36" s="45">
        <f>D36*C36</f>
        <v>0</v>
      </c>
      <c r="F36" s="45"/>
      <c r="G36" s="45"/>
      <c r="H36" s="46"/>
      <c r="I36" s="46"/>
      <c r="J36" s="46"/>
      <c r="K36" s="46"/>
      <c r="L36" s="46"/>
    </row>
    <row r="37" spans="1:13" ht="17.25" x14ac:dyDescent="0.25">
      <c r="A37" s="43" t="s">
        <v>15</v>
      </c>
      <c r="B37" s="44"/>
      <c r="C37" s="8"/>
      <c r="D37" s="27"/>
      <c r="E37" s="45">
        <f>SUM(E38:G42)</f>
        <v>170000</v>
      </c>
      <c r="F37" s="45"/>
      <c r="G37" s="45"/>
      <c r="H37" s="46"/>
      <c r="I37" s="46"/>
      <c r="J37" s="46"/>
      <c r="K37" s="46"/>
      <c r="L37" s="46"/>
    </row>
    <row r="38" spans="1:13" ht="17.25" x14ac:dyDescent="0.25">
      <c r="A38" s="53" t="s">
        <v>86</v>
      </c>
      <c r="B38" s="54"/>
      <c r="C38" s="15">
        <v>1</v>
      </c>
      <c r="D38" s="28">
        <v>170000</v>
      </c>
      <c r="E38" s="50">
        <f>C38*D38</f>
        <v>170000</v>
      </c>
      <c r="F38" s="51"/>
      <c r="G38" s="52"/>
      <c r="H38" s="16"/>
      <c r="I38" s="16"/>
      <c r="J38" s="16"/>
      <c r="K38" s="16"/>
      <c r="L38" s="16"/>
    </row>
    <row r="39" spans="1:13" ht="34.5" customHeight="1" x14ac:dyDescent="0.25">
      <c r="A39" s="53"/>
      <c r="B39" s="54"/>
      <c r="C39" s="15"/>
      <c r="D39" s="28"/>
      <c r="E39" s="50"/>
      <c r="F39" s="51"/>
      <c r="G39" s="52"/>
      <c r="H39" s="16"/>
      <c r="I39" s="16"/>
      <c r="J39" s="16"/>
      <c r="K39" s="16"/>
      <c r="L39" s="16"/>
    </row>
    <row r="40" spans="1:13" ht="17.25" x14ac:dyDescent="0.25">
      <c r="A40" s="53"/>
      <c r="B40" s="54"/>
      <c r="C40" s="15"/>
      <c r="D40" s="28"/>
      <c r="E40" s="50"/>
      <c r="F40" s="51"/>
      <c r="G40" s="52"/>
      <c r="H40" s="16"/>
      <c r="I40" s="16"/>
      <c r="J40" s="16"/>
      <c r="K40" s="16"/>
      <c r="L40" s="16"/>
    </row>
    <row r="41" spans="1:13" ht="17.25" x14ac:dyDescent="0.25">
      <c r="A41" s="47"/>
      <c r="B41" s="48"/>
      <c r="C41" s="34"/>
      <c r="D41" s="28"/>
      <c r="E41" s="50"/>
      <c r="F41" s="51"/>
      <c r="G41" s="52"/>
      <c r="H41" s="16"/>
      <c r="I41" s="16"/>
      <c r="J41" s="16"/>
      <c r="K41" s="16"/>
      <c r="L41" s="16"/>
    </row>
    <row r="42" spans="1:13" ht="32.25" customHeight="1" x14ac:dyDescent="0.25">
      <c r="A42" s="69"/>
      <c r="B42" s="70"/>
      <c r="C42" s="33"/>
      <c r="D42" s="21"/>
      <c r="E42" s="49"/>
      <c r="F42" s="49"/>
      <c r="G42" s="49"/>
      <c r="H42" s="68"/>
      <c r="I42" s="68"/>
      <c r="J42" s="68"/>
      <c r="K42" s="68"/>
      <c r="L42" s="68"/>
    </row>
    <row r="43" spans="1:13" ht="17.25" x14ac:dyDescent="0.25">
      <c r="A43" s="43" t="s">
        <v>16</v>
      </c>
      <c r="B43" s="44"/>
      <c r="C43" s="8"/>
      <c r="D43" s="27"/>
      <c r="E43" s="45">
        <f>SUM(E44:G47)</f>
        <v>30000</v>
      </c>
      <c r="F43" s="45"/>
      <c r="G43" s="45"/>
      <c r="H43" s="46"/>
      <c r="I43" s="46"/>
      <c r="J43" s="46"/>
      <c r="K43" s="46"/>
      <c r="L43" s="46"/>
    </row>
    <row r="44" spans="1:13" ht="42.75" customHeight="1" x14ac:dyDescent="0.25">
      <c r="A44" s="47" t="s">
        <v>83</v>
      </c>
      <c r="B44" s="48"/>
      <c r="C44" s="33">
        <v>2400</v>
      </c>
      <c r="D44" s="21">
        <v>10</v>
      </c>
      <c r="E44" s="49">
        <f t="shared" ref="E44" si="0">C44*D44</f>
        <v>24000</v>
      </c>
      <c r="F44" s="49"/>
      <c r="G44" s="49"/>
      <c r="H44" s="95"/>
      <c r="I44" s="96"/>
      <c r="J44" s="96"/>
      <c r="K44" s="96"/>
      <c r="L44" s="97"/>
    </row>
    <row r="45" spans="1:13" ht="35.25" customHeight="1" x14ac:dyDescent="0.25">
      <c r="A45" s="47" t="s">
        <v>88</v>
      </c>
      <c r="B45" s="48"/>
      <c r="C45" s="33">
        <v>12</v>
      </c>
      <c r="D45" s="21">
        <v>500</v>
      </c>
      <c r="E45" s="49">
        <f t="shared" ref="E45:E46" si="1">C45*D45</f>
        <v>6000</v>
      </c>
      <c r="F45" s="49"/>
      <c r="G45" s="49"/>
      <c r="H45" s="30"/>
      <c r="I45" s="31"/>
      <c r="J45" s="31"/>
      <c r="K45" s="31"/>
      <c r="L45" s="32"/>
    </row>
    <row r="46" spans="1:13" ht="18.75" customHeight="1" x14ac:dyDescent="0.25">
      <c r="A46" s="47"/>
      <c r="B46" s="48"/>
      <c r="C46" s="33"/>
      <c r="D46" s="21"/>
      <c r="E46" s="49">
        <f t="shared" si="1"/>
        <v>0</v>
      </c>
      <c r="F46" s="49"/>
      <c r="G46" s="49"/>
      <c r="H46" s="30"/>
      <c r="I46" s="31"/>
      <c r="J46" s="31"/>
      <c r="K46" s="31"/>
      <c r="L46" s="32"/>
    </row>
    <row r="47" spans="1:13" ht="18.75" customHeight="1" x14ac:dyDescent="0.25">
      <c r="A47" s="47"/>
      <c r="B47" s="48"/>
      <c r="C47" s="33">
        <f>110*C36</f>
        <v>0</v>
      </c>
      <c r="D47" s="21">
        <v>175</v>
      </c>
      <c r="E47" s="49">
        <f t="shared" ref="E47" si="2">C47*D47</f>
        <v>0</v>
      </c>
      <c r="F47" s="49"/>
      <c r="G47" s="49"/>
      <c r="H47" s="36"/>
      <c r="I47" s="37"/>
      <c r="J47" s="37"/>
      <c r="K47" s="37"/>
      <c r="L47" s="38"/>
    </row>
    <row r="48" spans="1:13" ht="17.25" x14ac:dyDescent="0.25">
      <c r="A48" s="43" t="s">
        <v>17</v>
      </c>
      <c r="B48" s="44"/>
      <c r="C48" s="8"/>
      <c r="D48" s="27"/>
      <c r="E48" s="45">
        <f>E43+E37+E36</f>
        <v>200000</v>
      </c>
      <c r="F48" s="45"/>
      <c r="G48" s="45"/>
      <c r="H48" s="43"/>
      <c r="I48" s="81"/>
      <c r="J48" s="81"/>
      <c r="K48" s="81"/>
      <c r="L48" s="44"/>
    </row>
    <row r="49" spans="1:15" ht="36" customHeight="1" x14ac:dyDescent="0.2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1:15" ht="36" customHeight="1" x14ac:dyDescent="0.25">
      <c r="A50" s="64" t="s">
        <v>89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5" ht="18.75" x14ac:dyDescent="0.25">
      <c r="A51" s="13" t="s">
        <v>18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5" ht="36.75" customHeight="1" x14ac:dyDescent="0.25">
      <c r="A52" s="75" t="s">
        <v>19</v>
      </c>
      <c r="B52" s="106"/>
      <c r="C52" s="76"/>
      <c r="D52" s="100" t="s">
        <v>32</v>
      </c>
      <c r="E52" s="102" t="s">
        <v>77</v>
      </c>
      <c r="F52" s="104" t="s">
        <v>20</v>
      </c>
      <c r="G52" s="75" t="s">
        <v>34</v>
      </c>
      <c r="H52" s="76"/>
      <c r="I52" s="75" t="s">
        <v>21</v>
      </c>
      <c r="J52" s="76"/>
      <c r="K52" s="75" t="s">
        <v>33</v>
      </c>
      <c r="L52" s="76"/>
    </row>
    <row r="53" spans="1:15" ht="45" customHeight="1" x14ac:dyDescent="0.25">
      <c r="A53" s="77"/>
      <c r="B53" s="107"/>
      <c r="C53" s="78"/>
      <c r="D53" s="101"/>
      <c r="E53" s="103"/>
      <c r="F53" s="105"/>
      <c r="G53" s="77"/>
      <c r="H53" s="78"/>
      <c r="I53" s="77"/>
      <c r="J53" s="78"/>
      <c r="K53" s="77"/>
      <c r="L53" s="78"/>
    </row>
    <row r="54" spans="1:15" ht="17.25" x14ac:dyDescent="0.3">
      <c r="A54" s="83">
        <v>1</v>
      </c>
      <c r="B54" s="86"/>
      <c r="C54" s="84"/>
      <c r="D54" s="11">
        <v>2</v>
      </c>
      <c r="E54" s="12">
        <v>3</v>
      </c>
      <c r="F54" s="12">
        <v>4</v>
      </c>
      <c r="G54" s="83">
        <v>5</v>
      </c>
      <c r="H54" s="84"/>
      <c r="I54" s="83">
        <v>6</v>
      </c>
      <c r="J54" s="84"/>
      <c r="K54" s="98">
        <v>7</v>
      </c>
      <c r="L54" s="99"/>
    </row>
    <row r="55" spans="1:15" ht="17.25" x14ac:dyDescent="0.25">
      <c r="A55" s="47" t="s">
        <v>91</v>
      </c>
      <c r="B55" s="85"/>
      <c r="C55" s="48"/>
      <c r="D55" s="40" t="s">
        <v>39</v>
      </c>
      <c r="E55" s="39">
        <v>3600</v>
      </c>
      <c r="F55" s="35">
        <v>50</v>
      </c>
      <c r="G55" s="59">
        <f>E55*F55</f>
        <v>180000</v>
      </c>
      <c r="H55" s="60"/>
      <c r="I55" s="87">
        <f>K55/E55</f>
        <v>0.55555555555555558</v>
      </c>
      <c r="J55" s="87"/>
      <c r="K55" s="82">
        <v>2000</v>
      </c>
      <c r="L55" s="82"/>
    </row>
    <row r="56" spans="1:15" ht="17.25" x14ac:dyDescent="0.25">
      <c r="A56" s="47" t="s">
        <v>90</v>
      </c>
      <c r="B56" s="85"/>
      <c r="C56" s="48"/>
      <c r="D56" s="12" t="s">
        <v>39</v>
      </c>
      <c r="E56" s="20">
        <v>800</v>
      </c>
      <c r="F56" s="20">
        <v>320</v>
      </c>
      <c r="G56" s="59">
        <f>E56*F56</f>
        <v>256000</v>
      </c>
      <c r="H56" s="60"/>
      <c r="I56" s="87">
        <f>K56/E56</f>
        <v>1.875</v>
      </c>
      <c r="J56" s="87"/>
      <c r="K56" s="82">
        <v>1500</v>
      </c>
      <c r="L56" s="82"/>
    </row>
    <row r="57" spans="1:15" ht="17.25" x14ac:dyDescent="0.3">
      <c r="A57" s="83" t="s">
        <v>51</v>
      </c>
      <c r="B57" s="86"/>
      <c r="C57" s="84"/>
      <c r="D57" s="9"/>
      <c r="E57" s="39">
        <f>E55+E56</f>
        <v>4400</v>
      </c>
      <c r="F57" s="20" t="s">
        <v>22</v>
      </c>
      <c r="G57" s="59">
        <f>SUM(G55:H56)</f>
        <v>436000</v>
      </c>
      <c r="H57" s="60"/>
      <c r="I57" s="83" t="s">
        <v>22</v>
      </c>
      <c r="J57" s="84"/>
      <c r="K57" s="57">
        <f>SUM(K56:K56)</f>
        <v>1500</v>
      </c>
      <c r="L57" s="58"/>
    </row>
    <row r="58" spans="1:15" ht="17.25" x14ac:dyDescent="0.3">
      <c r="A58" s="22"/>
      <c r="B58" s="22"/>
      <c r="C58" s="22"/>
      <c r="D58" s="23"/>
      <c r="E58" s="24"/>
      <c r="F58" s="25"/>
      <c r="G58" s="25"/>
      <c r="H58" s="25"/>
      <c r="I58" s="22"/>
      <c r="J58" s="22"/>
      <c r="K58" s="26"/>
      <c r="L58" s="26"/>
    </row>
    <row r="59" spans="1:15" ht="18.75" x14ac:dyDescent="0.25">
      <c r="A59" s="66" t="s">
        <v>75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5" x14ac:dyDescent="0.25">
      <c r="A60" s="17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5" ht="15.75" customHeight="1" x14ac:dyDescent="0.25">
      <c r="A61" s="18" t="s">
        <v>52</v>
      </c>
      <c r="B61" s="18" t="s">
        <v>55</v>
      </c>
      <c r="C61" s="18" t="s">
        <v>69</v>
      </c>
      <c r="D61" s="18" t="s">
        <v>56</v>
      </c>
      <c r="E61" s="19" t="s">
        <v>57</v>
      </c>
      <c r="F61" s="19" t="s">
        <v>70</v>
      </c>
      <c r="G61" s="19" t="s">
        <v>58</v>
      </c>
      <c r="H61" s="19" t="s">
        <v>81</v>
      </c>
      <c r="I61" s="19" t="s">
        <v>66</v>
      </c>
      <c r="J61" s="19" t="s">
        <v>67</v>
      </c>
      <c r="K61" s="19" t="s">
        <v>53</v>
      </c>
      <c r="L61" s="19" t="s">
        <v>54</v>
      </c>
      <c r="M61" s="19" t="s">
        <v>68</v>
      </c>
      <c r="N61" s="19" t="s">
        <v>59</v>
      </c>
    </row>
    <row r="62" spans="1:15" ht="17.25" x14ac:dyDescent="0.25">
      <c r="A62" s="20" t="s">
        <v>60</v>
      </c>
      <c r="B62" s="42">
        <f>B63+B64</f>
        <v>200000</v>
      </c>
      <c r="C62" s="42">
        <f t="shared" ref="C62:M62" si="3">C63+C64</f>
        <v>0</v>
      </c>
      <c r="D62" s="42">
        <f t="shared" si="3"/>
        <v>0</v>
      </c>
      <c r="E62" s="42">
        <f t="shared" si="3"/>
        <v>180000</v>
      </c>
      <c r="F62" s="42">
        <f t="shared" si="3"/>
        <v>0</v>
      </c>
      <c r="G62" s="42">
        <f t="shared" si="3"/>
        <v>256000</v>
      </c>
      <c r="H62" s="42">
        <f t="shared" si="3"/>
        <v>0</v>
      </c>
      <c r="I62" s="42">
        <f t="shared" si="3"/>
        <v>0</v>
      </c>
      <c r="J62" s="42">
        <f t="shared" si="3"/>
        <v>0</v>
      </c>
      <c r="K62" s="42">
        <f t="shared" si="3"/>
        <v>0</v>
      </c>
      <c r="L62" s="42">
        <f t="shared" si="3"/>
        <v>0</v>
      </c>
      <c r="M62" s="42">
        <f t="shared" si="3"/>
        <v>0</v>
      </c>
      <c r="N62" s="42">
        <f>SUM(B62:M62)</f>
        <v>636000</v>
      </c>
    </row>
    <row r="63" spans="1:15" ht="17.25" x14ac:dyDescent="0.25">
      <c r="A63" s="20" t="s">
        <v>72</v>
      </c>
      <c r="B63" s="42">
        <v>200000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>
        <f t="shared" ref="N63:N64" si="4">SUM(B63:M63)</f>
        <v>200000</v>
      </c>
    </row>
    <row r="64" spans="1:15" ht="17.25" x14ac:dyDescent="0.25">
      <c r="A64" s="20" t="s">
        <v>73</v>
      </c>
      <c r="B64" s="42"/>
      <c r="C64" s="42"/>
      <c r="D64" s="42"/>
      <c r="E64" s="42">
        <f>G55</f>
        <v>180000</v>
      </c>
      <c r="F64" s="42"/>
      <c r="G64" s="42">
        <f>G56</f>
        <v>256000</v>
      </c>
      <c r="H64" s="42"/>
      <c r="I64" s="42"/>
      <c r="J64" s="42"/>
      <c r="K64" s="42"/>
      <c r="L64" s="42"/>
      <c r="M64" s="42"/>
      <c r="N64" s="42">
        <f t="shared" si="4"/>
        <v>436000</v>
      </c>
      <c r="O64" s="41"/>
    </row>
    <row r="65" spans="1:15" ht="15" customHeight="1" x14ac:dyDescent="0.25">
      <c r="A65" s="20" t="s">
        <v>61</v>
      </c>
      <c r="B65" s="42">
        <f>B68+B69+B70+B71+B72+B67+B66</f>
        <v>202000</v>
      </c>
      <c r="C65" s="42">
        <f t="shared" ref="C65:K65" si="5">C68+C69+C70+C71+C72</f>
        <v>2000</v>
      </c>
      <c r="D65" s="42">
        <f t="shared" si="5"/>
        <v>2000</v>
      </c>
      <c r="E65" s="42">
        <f t="shared" si="5"/>
        <v>9200</v>
      </c>
      <c r="F65" s="42">
        <f t="shared" si="5"/>
        <v>2000</v>
      </c>
      <c r="G65" s="42">
        <f t="shared" si="5"/>
        <v>12240</v>
      </c>
      <c r="H65" s="42">
        <f t="shared" si="5"/>
        <v>2000</v>
      </c>
      <c r="I65" s="42">
        <f t="shared" si="5"/>
        <v>2000</v>
      </c>
      <c r="J65" s="42">
        <f t="shared" si="5"/>
        <v>2000</v>
      </c>
      <c r="K65" s="42">
        <f t="shared" si="5"/>
        <v>2000</v>
      </c>
      <c r="L65" s="42">
        <f>L68+L69+L70+L71+L72</f>
        <v>2000</v>
      </c>
      <c r="M65" s="42">
        <f>M68+M69+M70+M71+M72</f>
        <v>2000</v>
      </c>
      <c r="N65" s="42">
        <f>N68+N69+N70+N71+N72+N67+N66</f>
        <v>241440</v>
      </c>
      <c r="O65" s="41"/>
    </row>
    <row r="66" spans="1:15" ht="15" customHeight="1" x14ac:dyDescent="0.25">
      <c r="A66" s="29" t="s">
        <v>78</v>
      </c>
      <c r="B66" s="42">
        <f>E36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>
        <f t="shared" ref="N66:N72" si="6">SUM(B66:M66)</f>
        <v>0</v>
      </c>
    </row>
    <row r="67" spans="1:15" ht="17.25" x14ac:dyDescent="0.25">
      <c r="A67" s="20" t="s">
        <v>74</v>
      </c>
      <c r="B67" s="42">
        <f>E37</f>
        <v>170000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>
        <f t="shared" si="6"/>
        <v>170000</v>
      </c>
    </row>
    <row r="68" spans="1:15" ht="17.25" x14ac:dyDescent="0.25">
      <c r="A68" s="20" t="s">
        <v>62</v>
      </c>
      <c r="B68" s="42">
        <f>E43</f>
        <v>30000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>
        <f t="shared" si="6"/>
        <v>30000</v>
      </c>
    </row>
    <row r="69" spans="1:15" ht="17.25" x14ac:dyDescent="0.25">
      <c r="A69" s="20" t="s">
        <v>63</v>
      </c>
      <c r="B69" s="42">
        <v>1000</v>
      </c>
      <c r="C69" s="42">
        <v>1000</v>
      </c>
      <c r="D69" s="42">
        <v>1000</v>
      </c>
      <c r="E69" s="42">
        <v>1000</v>
      </c>
      <c r="F69" s="42">
        <v>1000</v>
      </c>
      <c r="G69" s="42">
        <v>1000</v>
      </c>
      <c r="H69" s="42">
        <v>1000</v>
      </c>
      <c r="I69" s="42">
        <v>1000</v>
      </c>
      <c r="J69" s="42">
        <v>1000</v>
      </c>
      <c r="K69" s="42">
        <v>1000</v>
      </c>
      <c r="L69" s="42">
        <v>1000</v>
      </c>
      <c r="M69" s="42">
        <v>1000</v>
      </c>
      <c r="N69" s="42">
        <f t="shared" si="6"/>
        <v>12000</v>
      </c>
    </row>
    <row r="70" spans="1:15" ht="17.25" x14ac:dyDescent="0.25">
      <c r="A70" s="20" t="s">
        <v>71</v>
      </c>
      <c r="B70" s="42">
        <f>22*C36*100</f>
        <v>0</v>
      </c>
      <c r="C70" s="42">
        <f>22*C36*100</f>
        <v>0</v>
      </c>
      <c r="D70" s="42">
        <f>22*C36*100*2</f>
        <v>0</v>
      </c>
      <c r="E70" s="42">
        <f>22*C36*100*2</f>
        <v>0</v>
      </c>
      <c r="F70" s="42">
        <f>22*C36*100</f>
        <v>0</v>
      </c>
      <c r="G70" s="42"/>
      <c r="H70" s="42"/>
      <c r="I70" s="42"/>
      <c r="J70" s="42"/>
      <c r="K70" s="42"/>
      <c r="L70" s="42"/>
      <c r="M70" s="42"/>
      <c r="N70" s="42">
        <f t="shared" si="6"/>
        <v>0</v>
      </c>
    </row>
    <row r="71" spans="1:15" ht="17.25" x14ac:dyDescent="0.25">
      <c r="A71" s="20" t="s">
        <v>64</v>
      </c>
      <c r="B71" s="42">
        <v>1000</v>
      </c>
      <c r="C71" s="42">
        <v>1000</v>
      </c>
      <c r="D71" s="42">
        <v>1000</v>
      </c>
      <c r="E71" s="42">
        <v>1000</v>
      </c>
      <c r="F71" s="42">
        <v>1000</v>
      </c>
      <c r="G71" s="42">
        <v>1000</v>
      </c>
      <c r="H71" s="42">
        <v>1000</v>
      </c>
      <c r="I71" s="42">
        <v>1000</v>
      </c>
      <c r="J71" s="42">
        <v>1000</v>
      </c>
      <c r="K71" s="42">
        <v>1000</v>
      </c>
      <c r="L71" s="42">
        <v>1000</v>
      </c>
      <c r="M71" s="42">
        <v>1000</v>
      </c>
      <c r="N71" s="42">
        <f t="shared" si="6"/>
        <v>12000</v>
      </c>
    </row>
    <row r="72" spans="1:15" ht="17.25" x14ac:dyDescent="0.25">
      <c r="A72" s="20" t="s">
        <v>92</v>
      </c>
      <c r="B72" s="42"/>
      <c r="C72" s="42"/>
      <c r="D72" s="42"/>
      <c r="E72" s="42">
        <f>E64*0.04</f>
        <v>7200</v>
      </c>
      <c r="F72" s="42"/>
      <c r="G72" s="42">
        <f>G64*0.04</f>
        <v>10240</v>
      </c>
      <c r="H72" s="42"/>
      <c r="I72" s="42"/>
      <c r="J72" s="42"/>
      <c r="K72" s="42"/>
      <c r="L72" s="42"/>
      <c r="M72" s="42"/>
      <c r="N72" s="42">
        <f t="shared" si="6"/>
        <v>17440</v>
      </c>
    </row>
    <row r="73" spans="1:15" ht="17.25" x14ac:dyDescent="0.25">
      <c r="A73" s="20" t="s">
        <v>65</v>
      </c>
      <c r="B73" s="42">
        <f>B62-B65</f>
        <v>-2000</v>
      </c>
      <c r="C73" s="42">
        <f t="shared" ref="C73:L73" si="7">C62-C65</f>
        <v>-2000</v>
      </c>
      <c r="D73" s="42">
        <f t="shared" si="7"/>
        <v>-2000</v>
      </c>
      <c r="E73" s="42">
        <f t="shared" si="7"/>
        <v>170800</v>
      </c>
      <c r="F73" s="42">
        <f t="shared" si="7"/>
        <v>-2000</v>
      </c>
      <c r="G73" s="42">
        <f t="shared" si="7"/>
        <v>243760</v>
      </c>
      <c r="H73" s="42">
        <f t="shared" si="7"/>
        <v>-2000</v>
      </c>
      <c r="I73" s="42">
        <f t="shared" si="7"/>
        <v>-2000</v>
      </c>
      <c r="J73" s="42">
        <f t="shared" si="7"/>
        <v>-2000</v>
      </c>
      <c r="K73" s="42">
        <f t="shared" si="7"/>
        <v>-2000</v>
      </c>
      <c r="L73" s="42">
        <f t="shared" si="7"/>
        <v>-2000</v>
      </c>
      <c r="M73" s="42"/>
      <c r="N73" s="42">
        <f>N62-N65</f>
        <v>394560</v>
      </c>
    </row>
    <row r="74" spans="1:15" ht="16.5" x14ac:dyDescent="0.25">
      <c r="A74" s="3"/>
      <c r="B74" s="3"/>
    </row>
    <row r="75" spans="1:15" ht="17.25" x14ac:dyDescent="0.3">
      <c r="A75" s="14" t="s">
        <v>38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5" ht="15.75" customHeight="1" x14ac:dyDescent="0.3">
      <c r="A76" s="4" t="s">
        <v>36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5" ht="17.25" x14ac:dyDescent="0.3">
      <c r="A77" s="14" t="s">
        <v>37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5" ht="17.25" x14ac:dyDescent="0.3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5" ht="17.25" customHeight="1" x14ac:dyDescent="0.3">
      <c r="A79" s="56" t="s">
        <v>27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2"/>
    </row>
    <row r="80" spans="1:15" ht="17.25" x14ac:dyDescent="0.3">
      <c r="A80" s="5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5" t="s">
        <v>29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3" ht="18.75" customHeight="1" x14ac:dyDescent="0.3">
      <c r="A82" s="5" t="s">
        <v>30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5" t="s">
        <v>31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7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3" x14ac:dyDescent="0.25">
      <c r="M88" s="10"/>
    </row>
    <row r="93" spans="1:13" ht="40.5" customHeight="1" x14ac:dyDescent="0.25"/>
  </sheetData>
  <mergeCells count="99">
    <mergeCell ref="K55:L55"/>
    <mergeCell ref="A47:B47"/>
    <mergeCell ref="E47:G47"/>
    <mergeCell ref="A55:C55"/>
    <mergeCell ref="G55:H55"/>
    <mergeCell ref="I55:J55"/>
    <mergeCell ref="K54:L54"/>
    <mergeCell ref="D52:D53"/>
    <mergeCell ref="E52:E53"/>
    <mergeCell ref="F52:F53"/>
    <mergeCell ref="A48:B48"/>
    <mergeCell ref="A54:C54"/>
    <mergeCell ref="A52:C53"/>
    <mergeCell ref="I52:J53"/>
    <mergeCell ref="I54:J54"/>
    <mergeCell ref="A49:L49"/>
    <mergeCell ref="I56:J56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4:L44"/>
    <mergeCell ref="E44:G44"/>
    <mergeCell ref="A38:B38"/>
    <mergeCell ref="A2:L2"/>
    <mergeCell ref="A59:L59"/>
    <mergeCell ref="K52:L53"/>
    <mergeCell ref="A34:L34"/>
    <mergeCell ref="A50:L50"/>
    <mergeCell ref="E35:G35"/>
    <mergeCell ref="A28:L28"/>
    <mergeCell ref="E48:G48"/>
    <mergeCell ref="H48:L48"/>
    <mergeCell ref="K56:L56"/>
    <mergeCell ref="G52:H53"/>
    <mergeCell ref="G54:H54"/>
    <mergeCell ref="G57:H57"/>
    <mergeCell ref="A56:C56"/>
    <mergeCell ref="A57:C57"/>
    <mergeCell ref="I57:J57"/>
    <mergeCell ref="A4:L4"/>
    <mergeCell ref="H35:L35"/>
    <mergeCell ref="H43:L43"/>
    <mergeCell ref="A43:B43"/>
    <mergeCell ref="E37:G37"/>
    <mergeCell ref="E42:G42"/>
    <mergeCell ref="H37:L37"/>
    <mergeCell ref="H42:L42"/>
    <mergeCell ref="E43:G43"/>
    <mergeCell ref="A37:B37"/>
    <mergeCell ref="A42:B42"/>
    <mergeCell ref="A31:M31"/>
    <mergeCell ref="A32:M32"/>
    <mergeCell ref="A33:M33"/>
    <mergeCell ref="E38:G38"/>
    <mergeCell ref="A35:B35"/>
    <mergeCell ref="L60:M60"/>
    <mergeCell ref="A79:L79"/>
    <mergeCell ref="K57:L57"/>
    <mergeCell ref="G56:H56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B60:C60"/>
    <mergeCell ref="D60:E60"/>
    <mergeCell ref="F60:G60"/>
    <mergeCell ref="H60:I60"/>
    <mergeCell ref="J60:K60"/>
    <mergeCell ref="A36:B36"/>
    <mergeCell ref="E36:G36"/>
    <mergeCell ref="H36:L36"/>
    <mergeCell ref="A45:B45"/>
    <mergeCell ref="A46:B46"/>
    <mergeCell ref="E45:G45"/>
    <mergeCell ref="E46:G46"/>
    <mergeCell ref="E39:G39"/>
    <mergeCell ref="E40:G40"/>
    <mergeCell ref="E41:G41"/>
    <mergeCell ref="A39:B39"/>
    <mergeCell ref="A40:B40"/>
    <mergeCell ref="A41:B41"/>
    <mergeCell ref="A44:B44"/>
  </mergeCells>
  <phoneticPr fontId="12" type="noConversion"/>
  <hyperlinks>
    <hyperlink ref="A76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2024-04-16T07:39:36Z</dcterms:modified>
</cp:coreProperties>
</file>